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26" yWindow="65426" windowWidth="18490" windowHeight="11020" activeTab="0"/>
  </bookViews>
  <sheets>
    <sheet name="Monthly" sheetId="2" r:id="rId1"/>
    <sheet name="Bank" sheetId="6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tc={745D8191-4628-45E7-89A7-B3CB039EB225}</author>
    <author>tc={F4B93C53-6336-47C8-9C6A-5E2244F7086A}</author>
    <author>tc={DDA4C2F7-6130-40BA-905B-F77F15760083}</author>
    <author>Ewell, Richard  - SOL</author>
    <author>tc={F3783983-7724-46D0-9597-36ACF96C9B47}</author>
  </authors>
  <commentList>
    <comment ref="D3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Scholarship cashed late, plus dues payments to local, state, and national PTA</t>
        </r>
      </text>
    </comment>
    <comment ref="E3" authorId="1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Scholarship check cashed late</t>
        </r>
      </text>
    </comment>
    <comment ref="B7" authorId="2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400@ $6 each avg.</t>
        </r>
      </text>
    </comment>
    <comment ref="K8" authorId="3">
      <text>
        <r>
          <rPr>
            <b/>
            <sz val="9"/>
            <rFont val="Tahoma"/>
            <family val="2"/>
          </rPr>
          <t>Ewell, Richard  - SOL:</t>
        </r>
        <r>
          <rPr>
            <sz val="9"/>
            <rFont val="Tahoma"/>
            <family val="2"/>
          </rPr>
          <t xml:space="preserve">
Can't identify in Memberhub what this was for</t>
        </r>
      </text>
    </comment>
    <comment ref="A33" authorId="4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The PTSA has traditionally provided small gift certificates or flowers to retirees. There have been 4-5 each year.</t>
        </r>
      </text>
    </comment>
  </commentList>
</comments>
</file>

<file path=xl/sharedStrings.xml><?xml version="1.0" encoding="utf-8"?>
<sst xmlns="http://schemas.openxmlformats.org/spreadsheetml/2006/main" count="203" uniqueCount="91">
  <si>
    <t>Administrative</t>
  </si>
  <si>
    <t>PTA Insurance</t>
  </si>
  <si>
    <t>School Support/Events</t>
  </si>
  <si>
    <t>Above and Beyond Awards</t>
  </si>
  <si>
    <t>Income</t>
  </si>
  <si>
    <t>Expense</t>
  </si>
  <si>
    <t>Website Domain Housing</t>
  </si>
  <si>
    <t>Zoom Pro Account</t>
  </si>
  <si>
    <t>Proposed Amount</t>
  </si>
  <si>
    <t>IRS fee for 501c3 Reinstatement</t>
  </si>
  <si>
    <t>Staff/teacher Appreciation</t>
  </si>
  <si>
    <t>Mini Grants</t>
  </si>
  <si>
    <t>PTA Student Leadership Award</t>
  </si>
  <si>
    <t>TOTAL INCOME</t>
  </si>
  <si>
    <t>TOTAL EXPENSES</t>
  </si>
  <si>
    <t>Student events</t>
  </si>
  <si>
    <t>Other recognitions</t>
  </si>
  <si>
    <t>Food Pantry</t>
  </si>
  <si>
    <t>Interest</t>
  </si>
  <si>
    <t>TOTAL FUNDS</t>
  </si>
  <si>
    <t>Members</t>
  </si>
  <si>
    <t xml:space="preserve">National, State, and Local Dues @ $4 per member ($3.75 Nat. &amp; state; $0.25 FCCPTA) for 400 </t>
  </si>
  <si>
    <t>Supplies</t>
  </si>
  <si>
    <t>Emergency Lunch Loan Fund</t>
  </si>
  <si>
    <t>Starting Funds</t>
  </si>
  <si>
    <t>Available</t>
  </si>
  <si>
    <t xml:space="preserve">Scholarship for success (IEP) </t>
  </si>
  <si>
    <t xml:space="preserve">PTSA Spartan Scholarship </t>
  </si>
  <si>
    <t>2022-2023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</si>
  <si>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</si>
  <si>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</si>
  <si>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</si>
  <si>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</si>
  <si>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</si>
  <si>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</si>
  <si>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</si>
  <si>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</si>
  <si>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</si>
  <si>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</si>
  <si>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</si>
  <si>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</si>
  <si>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2022-23 Actual (Total)</t>
  </si>
  <si>
    <t>State &amp; Nat PTA dues</t>
  </si>
  <si>
    <t>FCCPTA dues</t>
  </si>
  <si>
    <t>Scholarship</t>
  </si>
  <si>
    <t>Donations (after MH fees)</t>
  </si>
  <si>
    <t>Dues Income (gross) (after MH fees)</t>
  </si>
  <si>
    <t>Asian Grill</t>
  </si>
  <si>
    <t>PREAUTHORIZED ACH DEBIT</t>
  </si>
  <si>
    <t>MemberHub/MemberHub                      WSHS PTSA</t>
  </si>
  <si>
    <t>20220705-000000005250376720684</t>
  </si>
  <si>
    <t>CHECK PAID</t>
  </si>
  <si>
    <t>CHECK</t>
  </si>
  <si>
    <t>PREAUTHORIZED ACH CREDIT</t>
  </si>
  <si>
    <t>MemberHub Payout/MemberHub               WEST SPRINGFIELD HIGH</t>
  </si>
  <si>
    <t>20220711-000000005250376975041</t>
  </si>
  <si>
    <t>INTEREST CREDIT</t>
  </si>
  <si>
    <t>INTEREST EARNED</t>
  </si>
  <si>
    <t>20220817-000000005250378549007</t>
  </si>
  <si>
    <t>20220830-000000005250379013652</t>
  </si>
  <si>
    <t>MH Payouts/MH Payouts                    WEST SPRINGFIELD HIGH</t>
  </si>
  <si>
    <t>20220929-000000011800340870792</t>
  </si>
  <si>
    <t>DEPOSIT</t>
  </si>
  <si>
    <t>Difference</t>
  </si>
  <si>
    <t>Per bank</t>
  </si>
  <si>
    <t>20221122-000000005250382369755</t>
  </si>
  <si>
    <t>Payment for Emergency Food Fund</t>
  </si>
  <si>
    <t>20221207-000000005250383053909</t>
  </si>
  <si>
    <t>20221216-000000029230000119719</t>
  </si>
  <si>
    <t>20230105-000000029230000230980</t>
  </si>
  <si>
    <t>Donation</t>
  </si>
  <si>
    <t>Membership</t>
  </si>
  <si>
    <t>Fundraiser/Giveback</t>
  </si>
  <si>
    <t>Signs</t>
  </si>
  <si>
    <t>Reimbursement for IRS filing cost</t>
  </si>
  <si>
    <t>Dues paid to VA &amp; National PTA</t>
  </si>
  <si>
    <t>Malek's Pizza fundraiser</t>
  </si>
  <si>
    <t>Total month</t>
  </si>
  <si>
    <t>Fundraising (includes Givebacks)</t>
  </si>
  <si>
    <r>
      <t xml:space="preserve">* </t>
    </r>
    <r>
      <rPr>
        <i/>
        <sz val="9"/>
        <color theme="1"/>
        <rFont val="Calibri"/>
        <family val="2"/>
        <scheme val="minor"/>
      </rPr>
      <t>The outstanding checks were corrected since initial presentation</t>
    </r>
  </si>
  <si>
    <t>Outstanding checks cleared*</t>
  </si>
  <si>
    <t>Donation check</t>
  </si>
  <si>
    <t>Remaining expected expenses</t>
  </si>
  <si>
    <t>Remaining dues payments</t>
  </si>
  <si>
    <t>Difference between current balance and projected expenditures</t>
  </si>
  <si>
    <t>Categorized as this; not sure</t>
  </si>
  <si>
    <t>RVNuccio&amp;Associa/PURCHASE                West Springfield High</t>
  </si>
  <si>
    <t>20230308-000000005250386559899</t>
  </si>
  <si>
    <t>Insurance</t>
  </si>
  <si>
    <t>Speaker (if approved)</t>
  </si>
  <si>
    <t>as of March 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</si>
</sst>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66">
    <xf numFmtId="0" fontId="0" fillId="0" borderId="0" xfId="0"/>
    <xf numFmtId="0" fontId="0" fillId="0" borderId="2" xfId="0" applyBorder="1"/>
    <xf numFmtId="0" fontId="2" fillId="0" borderId="2" xfId="0" applyFont="1" applyBorder="1"/>
    <xf numFmtId="164" fontId="0" fillId="0" borderId="2" xfId="16" applyNumberFormat="1" applyFont="1" applyBorder="1"/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Font="1" applyBorder="1"/>
    <xf numFmtId="164" fontId="3" fillId="0" borderId="4" xfId="16" applyNumberFormat="1" applyFont="1" applyBorder="1"/>
    <xf numFmtId="164" fontId="4" fillId="0" borderId="4" xfId="16" applyNumberFormat="1" applyFont="1" applyBorder="1"/>
    <xf numFmtId="164" fontId="3" fillId="0" borderId="4" xfId="16" applyNumberFormat="1" applyFont="1" applyBorder="1" applyAlignment="1">
      <alignment wrapText="1"/>
    </xf>
    <xf numFmtId="164" fontId="4" fillId="0" borderId="5" xfId="16" applyNumberFormat="1" applyFont="1" applyBorder="1"/>
    <xf numFmtId="164" fontId="4" fillId="0" borderId="6" xfId="16" applyNumberFormat="1" applyFont="1" applyBorder="1"/>
    <xf numFmtId="0" fontId="2" fillId="0" borderId="5" xfId="0" applyFont="1" applyBorder="1"/>
    <xf numFmtId="164" fontId="4" fillId="0" borderId="7" xfId="16" applyNumberFormat="1" applyFont="1" applyBorder="1"/>
    <xf numFmtId="0" fontId="3" fillId="2" borderId="3" xfId="0" applyFont="1" applyFill="1" applyBorder="1"/>
    <xf numFmtId="44" fontId="4" fillId="2" borderId="2" xfId="16" applyFont="1" applyFill="1" applyBorder="1"/>
    <xf numFmtId="0" fontId="3" fillId="0" borderId="4" xfId="16" applyNumberFormat="1" applyFont="1" applyBorder="1"/>
    <xf numFmtId="44" fontId="4" fillId="2" borderId="4" xfId="16" applyFont="1" applyFill="1" applyBorder="1"/>
    <xf numFmtId="165" fontId="0" fillId="0" borderId="2" xfId="0" applyNumberFormat="1" applyBorder="1"/>
    <xf numFmtId="165" fontId="2" fillId="0" borderId="2" xfId="0" applyNumberFormat="1" applyFont="1" applyBorder="1"/>
    <xf numFmtId="0" fontId="5" fillId="0" borderId="1" xfId="20" applyAlignment="1">
      <alignment horizontal="center" vertical="center"/>
    </xf>
    <xf numFmtId="164" fontId="5" fillId="0" borderId="1" xfId="20" applyNumberFormat="1" applyAlignment="1">
      <alignment horizontal="center" wrapText="1"/>
    </xf>
    <xf numFmtId="165" fontId="5" fillId="0" borderId="1" xfId="20" applyNumberFormat="1"/>
    <xf numFmtId="0" fontId="5" fillId="0" borderId="1" xfId="20"/>
    <xf numFmtId="8" fontId="4" fillId="2" borderId="4" xfId="16" applyNumberFormat="1" applyFont="1" applyFill="1" applyBorder="1"/>
    <xf numFmtId="0" fontId="5" fillId="3" borderId="1" xfId="20" applyFill="1" applyAlignment="1">
      <alignment wrapText="1"/>
    </xf>
    <xf numFmtId="0" fontId="0" fillId="3" borderId="2" xfId="0" applyFill="1" applyBorder="1"/>
    <xf numFmtId="8" fontId="0" fillId="3" borderId="2" xfId="0" applyNumberFormat="1" applyFill="1" applyBorder="1"/>
    <xf numFmtId="8" fontId="2" fillId="3" borderId="8" xfId="0" applyNumberFormat="1" applyFont="1" applyFill="1" applyBorder="1"/>
    <xf numFmtId="44" fontId="0" fillId="3" borderId="5" xfId="0" applyNumberFormat="1" applyFill="1" applyBorder="1"/>
    <xf numFmtId="44" fontId="0" fillId="3" borderId="2" xfId="0" applyNumberFormat="1" applyFill="1" applyBorder="1"/>
    <xf numFmtId="44" fontId="2" fillId="3" borderId="7" xfId="0" applyNumberFormat="1" applyFont="1" applyFill="1" applyBorder="1"/>
    <xf numFmtId="0" fontId="6" fillId="0" borderId="2" xfId="0" applyFont="1" applyBorder="1"/>
    <xf numFmtId="0" fontId="0" fillId="0" borderId="3" xfId="0" applyNumberFormat="1" applyBorder="1"/>
    <xf numFmtId="0" fontId="0" fillId="3" borderId="2" xfId="0" applyNumberFormat="1" applyFill="1" applyBorder="1"/>
    <xf numFmtId="0" fontId="0" fillId="0" borderId="2" xfId="0" applyNumberFormat="1" applyBorder="1"/>
    <xf numFmtId="165" fontId="0" fillId="4" borderId="2" xfId="0" applyNumberFormat="1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14" fontId="0" fillId="0" borderId="2" xfId="0" applyNumberFormat="1" applyBorder="1"/>
    <xf numFmtId="11" fontId="0" fillId="0" borderId="2" xfId="0" applyNumberFormat="1" applyBorder="1"/>
    <xf numFmtId="14" fontId="0" fillId="8" borderId="2" xfId="0" applyNumberFormat="1" applyFill="1" applyBorder="1"/>
    <xf numFmtId="0" fontId="0" fillId="8" borderId="2" xfId="0" applyFill="1" applyBorder="1"/>
    <xf numFmtId="8" fontId="0" fillId="5" borderId="2" xfId="0" applyNumberFormat="1" applyFill="1" applyBorder="1"/>
    <xf numFmtId="8" fontId="0" fillId="6" borderId="2" xfId="0" applyNumberFormat="1" applyFill="1" applyBorder="1"/>
    <xf numFmtId="8" fontId="0" fillId="8" borderId="2" xfId="0" applyNumberFormat="1" applyFill="1" applyBorder="1"/>
    <xf numFmtId="0" fontId="0" fillId="0" borderId="2" xfId="0" applyFill="1" applyBorder="1"/>
    <xf numFmtId="44" fontId="0" fillId="3" borderId="9" xfId="0" applyNumberFormat="1" applyFill="1" applyBorder="1"/>
    <xf numFmtId="165" fontId="0" fillId="3" borderId="2" xfId="0" applyNumberFormat="1" applyFill="1" applyBorder="1"/>
    <xf numFmtId="165" fontId="3" fillId="0" borderId="2" xfId="0" applyNumberFormat="1" applyFont="1" applyBorder="1"/>
    <xf numFmtId="8" fontId="0" fillId="0" borderId="0" xfId="0" applyNumberFormat="1"/>
    <xf numFmtId="14" fontId="0" fillId="0" borderId="0" xfId="0" applyNumberFormat="1"/>
    <xf numFmtId="0" fontId="0" fillId="9" borderId="0" xfId="0" applyFill="1"/>
    <xf numFmtId="14" fontId="0" fillId="10" borderId="0" xfId="0" applyNumberFormat="1" applyFill="1"/>
    <xf numFmtId="0" fontId="0" fillId="10" borderId="0" xfId="0" applyFill="1"/>
    <xf numFmtId="8" fontId="0" fillId="4" borderId="5" xfId="0" applyNumberFormat="1" applyFill="1" applyBorder="1"/>
    <xf numFmtId="0" fontId="3" fillId="11" borderId="2" xfId="0" applyFont="1" applyFill="1" applyBorder="1"/>
    <xf numFmtId="164" fontId="3" fillId="11" borderId="2" xfId="16" applyNumberFormat="1" applyFont="1" applyFill="1" applyBorder="1"/>
    <xf numFmtId="164" fontId="0" fillId="12" borderId="2" xfId="16" applyNumberFormat="1" applyFont="1" applyFill="1" applyBorder="1"/>
    <xf numFmtId="164" fontId="0" fillId="6" borderId="2" xfId="16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well, Richard  - SOL" id="{2F11B35B-D33C-466A-BBC3-B0BFD73CC205}" userId="S::ewell.richard@dol.gov::49715891-6ec1-4aa4-8997-99f7091de81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3-02-07T07:43:01.44" personId="{2F11B35B-D33C-466A-BBC3-B0BFD73CC205}" id="{745D8191-4628-45E7-89A7-B3CB039EB225}">
    <text>Scholarship cashed late, plus dues payments to local, state, and national PTA</text>
  </threadedComment>
  <threadedComment ref="E3" dT="2023-02-07T07:41:40.90" personId="{2F11B35B-D33C-466A-BBC3-B0BFD73CC205}" id="{F4B93C53-6336-47C8-9C6A-5E2244F7086A}">
    <text>Scholarship check cashed late</text>
  </threadedComment>
  <threadedComment ref="B7" dT="2022-09-06T02:41:25.27" personId="{2F11B35B-D33C-466A-BBC3-B0BFD73CC205}" id="{DDA4C2F7-6130-40BA-905B-F77F15760083}">
    <text>400@ $6 each avg.</text>
  </threadedComment>
  <threadedComment ref="A33" dT="2022-09-06T03:21:48.67" personId="{2F11B35B-D33C-466A-BBC3-B0BFD73CC205}" id="{F3783983-7724-46D0-9597-36ACF96C9B47}">
    <text>The PTSA has traditionally provided small gift certificates or flowers to retirees. There have been 4-5 each year.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zoomScale="120" zoomScaleNormal="120" workbookViewId="0" topLeftCell="A1">
      <pane ySplit="1" topLeftCell="A2" activePane="bottomLeft" state="frozen"/>
      <selection pane="bottomLeft" activeCell="B42" sqref="B42"/>
    </sheetView>
  </sheetViews>
  <sheetFormatPr defaultColWidth="11.421875" defaultRowHeight="15"/>
  <cols>
    <col min="1" max="1" width="27.421875" style="1" customWidth="1"/>
    <col min="2" max="2" width="13.00390625" style="3" customWidth="1"/>
    <col min="3" max="3" width="15.421875" style="27" customWidth="1"/>
    <col min="4" max="5" width="10.140625" style="19" bestFit="1" customWidth="1"/>
    <col min="6" max="7" width="8.57421875" style="19" bestFit="1" customWidth="1"/>
    <col min="8" max="8" width="10.7109375" style="19" customWidth="1"/>
    <col min="9" max="9" width="10.140625" style="19" bestFit="1" customWidth="1"/>
    <col min="10" max="10" width="10.421875" style="19" customWidth="1"/>
    <col min="11" max="11" width="9.00390625" style="19" customWidth="1"/>
    <col min="12" max="12" width="8.57421875" style="19" bestFit="1" customWidth="1"/>
    <col min="13" max="13" width="5.140625" style="19" bestFit="1" customWidth="1"/>
    <col min="14" max="14" width="5.7109375" style="19" bestFit="1" customWidth="1"/>
    <col min="15" max="15" width="5.8515625" style="19" bestFit="1" customWidth="1"/>
    <col min="16" max="16384" width="11.421875" style="1" customWidth="1"/>
  </cols>
  <sheetData>
    <row r="1" spans="1:15" s="24" customFormat="1" ht="34.5" thickBot="1">
      <c r="A1" s="21" t="s">
        <v>28</v>
      </c>
      <c r="B1" s="22" t="s">
        <v>8</v>
      </c>
      <c r="C1" s="26" t="s">
        <v>41</v>
      </c>
      <c r="D1" s="23" t="s">
        <v>29</v>
      </c>
      <c r="E1" s="23" t="s">
        <v>30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23" t="s">
        <v>38</v>
      </c>
      <c r="N1" s="23" t="s">
        <v>39</v>
      </c>
      <c r="O1" s="23" t="s">
        <v>40</v>
      </c>
    </row>
    <row r="2" spans="1:2" ht="15" thickTop="1">
      <c r="A2" s="15" t="s">
        <v>24</v>
      </c>
      <c r="B2" s="16">
        <v>3427.81</v>
      </c>
    </row>
    <row r="3" spans="1:5" ht="15">
      <c r="A3" s="15" t="s">
        <v>80</v>
      </c>
      <c r="B3" s="25">
        <f>C3</f>
        <v>1235.5</v>
      </c>
      <c r="C3" s="28">
        <f>SUM(D3:O3)</f>
        <v>1235.5</v>
      </c>
      <c r="D3" s="19">
        <v>735.5</v>
      </c>
      <c r="E3" s="19">
        <v>500</v>
      </c>
    </row>
    <row r="4" spans="1:3" ht="15">
      <c r="A4" s="15" t="s">
        <v>25</v>
      </c>
      <c r="B4" s="18">
        <f>SUM(B2-B3)</f>
        <v>2192.31</v>
      </c>
      <c r="C4" s="31">
        <f>B4</f>
        <v>2192.31</v>
      </c>
    </row>
    <row r="5" spans="1:11" s="36" customFormat="1" ht="15">
      <c r="A5" s="34" t="s">
        <v>20</v>
      </c>
      <c r="B5" s="17">
        <v>400</v>
      </c>
      <c r="C5" s="35">
        <f>SUM(D5:O5)</f>
        <v>374</v>
      </c>
      <c r="D5" s="36">
        <v>24</v>
      </c>
      <c r="E5" s="36">
        <v>167</v>
      </c>
      <c r="F5" s="36">
        <v>103</v>
      </c>
      <c r="G5" s="36">
        <v>29</v>
      </c>
      <c r="H5" s="36">
        <v>4</v>
      </c>
      <c r="I5" s="36">
        <v>11</v>
      </c>
      <c r="J5" s="36">
        <v>31</v>
      </c>
      <c r="K5" s="36">
        <v>5</v>
      </c>
    </row>
    <row r="6" spans="1:2" ht="15">
      <c r="A6" s="5" t="s">
        <v>4</v>
      </c>
      <c r="B6" s="9"/>
    </row>
    <row r="7" spans="1:12" ht="29">
      <c r="A7" s="6" t="s">
        <v>46</v>
      </c>
      <c r="B7" s="10">
        <v>2400</v>
      </c>
      <c r="C7" s="28">
        <f>SUM(D7:O7)</f>
        <v>2054.5299999999997</v>
      </c>
      <c r="D7" s="19">
        <f>Bank!J9</f>
        <v>111.24</v>
      </c>
      <c r="E7" s="52">
        <f>Bank!J15</f>
        <v>813.36</v>
      </c>
      <c r="F7" s="19">
        <f>Bank!J22</f>
        <v>702.0599999999998</v>
      </c>
      <c r="G7" s="19">
        <f>Bank!J29</f>
        <v>121.54999999999997</v>
      </c>
      <c r="H7" s="19">
        <f>Bank!J34</f>
        <v>61.48</v>
      </c>
      <c r="I7" s="19">
        <f>Bank!J43</f>
        <v>45.87999999999996</v>
      </c>
      <c r="J7" s="19">
        <f>Bank!J50</f>
        <v>170.98999999999995</v>
      </c>
      <c r="K7" s="19">
        <f>Bank!J54</f>
        <v>18.83</v>
      </c>
      <c r="L7" s="19">
        <v>9.14</v>
      </c>
    </row>
    <row r="8" spans="1:11" ht="15">
      <c r="A8" s="4" t="s">
        <v>78</v>
      </c>
      <c r="B8" s="8">
        <v>1650</v>
      </c>
      <c r="C8" s="28">
        <f>SUM(D8:O8)</f>
        <v>1464.46</v>
      </c>
      <c r="F8" s="19">
        <f>Bank!K22</f>
        <v>250</v>
      </c>
      <c r="G8" s="19">
        <f>Bank!K29</f>
        <v>27.75</v>
      </c>
      <c r="H8" s="19">
        <f>Bank!K34</f>
        <v>13.69</v>
      </c>
      <c r="I8" s="19">
        <f>Bank!K43</f>
        <v>227.68</v>
      </c>
      <c r="J8" s="19">
        <f>Bank!K50</f>
        <v>933.4200000000001</v>
      </c>
      <c r="K8" s="37">
        <f>Bank!K54</f>
        <v>11.92</v>
      </c>
    </row>
    <row r="9" spans="1:3" ht="15">
      <c r="A9" s="4"/>
      <c r="B9" s="8"/>
      <c r="C9" s="28"/>
    </row>
    <row r="10" spans="1:10" ht="15">
      <c r="A10" s="4" t="s">
        <v>45</v>
      </c>
      <c r="B10" s="8">
        <v>500</v>
      </c>
      <c r="C10" s="28">
        <f aca="true" t="shared" si="0" ref="C10:C11">SUM(D10:O10)</f>
        <v>690.96</v>
      </c>
      <c r="D10" s="19">
        <v>0</v>
      </c>
      <c r="E10" s="19">
        <f>Bank!I15</f>
        <v>231.28</v>
      </c>
      <c r="F10" s="19">
        <f>Bank!I22</f>
        <v>76.84</v>
      </c>
      <c r="G10" s="19">
        <f>Bank!I29</f>
        <v>240.63</v>
      </c>
      <c r="H10" s="19">
        <f>Bank!I34</f>
        <v>42.21</v>
      </c>
      <c r="I10" s="19">
        <f>Bank!I43</f>
        <v>100</v>
      </c>
      <c r="J10" s="19">
        <v>0</v>
      </c>
    </row>
    <row r="11" spans="1:11" ht="15" thickBot="1">
      <c r="A11" s="4" t="s">
        <v>18</v>
      </c>
      <c r="B11" s="8">
        <v>1</v>
      </c>
      <c r="C11" s="28">
        <f t="shared" si="0"/>
        <v>0.24000000000000002</v>
      </c>
      <c r="D11" s="19">
        <v>0.02</v>
      </c>
      <c r="E11" s="19">
        <v>0.02</v>
      </c>
      <c r="F11" s="19">
        <v>0.03</v>
      </c>
      <c r="G11" s="19">
        <v>0.04</v>
      </c>
      <c r="H11" s="19">
        <v>0.04</v>
      </c>
      <c r="I11" s="19">
        <v>0.03</v>
      </c>
      <c r="J11" s="19">
        <v>0.03</v>
      </c>
      <c r="K11" s="19">
        <v>0.03</v>
      </c>
    </row>
    <row r="12" spans="1:15" s="2" customFormat="1" ht="15" thickBot="1">
      <c r="A12" s="5" t="s">
        <v>13</v>
      </c>
      <c r="B12" s="12">
        <f>SUM(B7:B11)</f>
        <v>4551</v>
      </c>
      <c r="C12" s="29">
        <f>SUM(C7:C11)</f>
        <v>4210.19</v>
      </c>
      <c r="D12" s="20"/>
      <c r="E12" s="20"/>
      <c r="F12" s="20"/>
      <c r="G12" s="20"/>
      <c r="I12" s="20"/>
      <c r="J12" s="20"/>
      <c r="K12" s="20"/>
      <c r="L12" s="20"/>
      <c r="M12" s="20"/>
      <c r="N12" s="20"/>
      <c r="O12" s="20"/>
    </row>
    <row r="13" spans="1:8" ht="15" thickTop="1">
      <c r="A13" s="4"/>
      <c r="B13" s="8"/>
      <c r="C13" s="30"/>
      <c r="H13" s="20"/>
    </row>
    <row r="14" spans="1:3" ht="15">
      <c r="A14" s="5" t="s">
        <v>5</v>
      </c>
      <c r="B14" s="9"/>
      <c r="C14" s="31"/>
    </row>
    <row r="15" spans="1:12" ht="43.5">
      <c r="A15" s="6" t="s">
        <v>21</v>
      </c>
      <c r="B15" s="10">
        <v>1600</v>
      </c>
      <c r="C15" s="28">
        <f aca="true" t="shared" si="1" ref="C15">SUM(D15:O15)</f>
        <v>1309</v>
      </c>
      <c r="I15" s="19">
        <f>Bank!C36</f>
        <v>1227.25</v>
      </c>
      <c r="L15" s="19">
        <v>81.75</v>
      </c>
    </row>
    <row r="16" spans="1:2" ht="15">
      <c r="A16" s="4"/>
      <c r="B16" s="8"/>
    </row>
    <row r="17" spans="1:3" ht="15">
      <c r="A17" s="5" t="s">
        <v>0</v>
      </c>
      <c r="B17" s="9"/>
      <c r="C17" s="31"/>
    </row>
    <row r="18" spans="1:3" ht="15">
      <c r="A18" s="4" t="s">
        <v>6</v>
      </c>
      <c r="B18" s="8">
        <v>100</v>
      </c>
      <c r="C18" s="28">
        <f aca="true" t="shared" si="2" ref="C18:C22">SUM(D18:O18)</f>
        <v>0</v>
      </c>
    </row>
    <row r="19" spans="1:12" ht="15">
      <c r="A19" s="4" t="s">
        <v>1</v>
      </c>
      <c r="B19" s="8">
        <v>350</v>
      </c>
      <c r="C19" s="28">
        <f t="shared" si="2"/>
        <v>343</v>
      </c>
      <c r="L19" s="19">
        <v>343</v>
      </c>
    </row>
    <row r="20" spans="1:3" ht="15">
      <c r="A20" s="4" t="s">
        <v>7</v>
      </c>
      <c r="B20" s="8">
        <v>130</v>
      </c>
      <c r="C20" s="28">
        <f t="shared" si="2"/>
        <v>0</v>
      </c>
    </row>
    <row r="21" spans="1:8" ht="15">
      <c r="A21" s="4" t="s">
        <v>9</v>
      </c>
      <c r="B21" s="8">
        <v>600</v>
      </c>
      <c r="C21" s="28">
        <f t="shared" si="2"/>
        <v>600</v>
      </c>
      <c r="H21" s="19">
        <v>600</v>
      </c>
    </row>
    <row r="22" spans="1:5" ht="15">
      <c r="A22" s="4" t="s">
        <v>22</v>
      </c>
      <c r="B22" s="8">
        <v>100</v>
      </c>
      <c r="C22" s="28">
        <f t="shared" si="2"/>
        <v>68.15</v>
      </c>
      <c r="E22" s="19">
        <v>68.15</v>
      </c>
    </row>
    <row r="23" spans="1:3" ht="15">
      <c r="A23" s="4"/>
      <c r="B23" s="8"/>
      <c r="C23" s="31"/>
    </row>
    <row r="24" spans="1:3" ht="15">
      <c r="A24" s="5" t="s">
        <v>2</v>
      </c>
      <c r="B24" s="8"/>
      <c r="C24" s="31"/>
    </row>
    <row r="25" spans="1:3" ht="15">
      <c r="A25" s="7" t="s">
        <v>15</v>
      </c>
      <c r="B25" s="8">
        <v>500</v>
      </c>
      <c r="C25" s="28">
        <f aca="true" t="shared" si="3" ref="C25:C33">SUM(D25:O25)</f>
        <v>0</v>
      </c>
    </row>
    <row r="26" spans="1:3" ht="15">
      <c r="A26" s="4" t="s">
        <v>10</v>
      </c>
      <c r="B26" s="8">
        <v>2000</v>
      </c>
      <c r="C26" s="28">
        <f t="shared" si="3"/>
        <v>0</v>
      </c>
    </row>
    <row r="27" spans="1:3" ht="15">
      <c r="A27" s="4" t="s">
        <v>26</v>
      </c>
      <c r="B27" s="8">
        <v>500</v>
      </c>
      <c r="C27" s="28">
        <f t="shared" si="3"/>
        <v>0</v>
      </c>
    </row>
    <row r="28" spans="1:3" ht="15">
      <c r="A28" s="4" t="s">
        <v>27</v>
      </c>
      <c r="B28" s="8">
        <v>0</v>
      </c>
      <c r="C28" s="28">
        <f t="shared" si="3"/>
        <v>0</v>
      </c>
    </row>
    <row r="29" spans="1:3" ht="15">
      <c r="A29" s="4" t="s">
        <v>11</v>
      </c>
      <c r="B29" s="8">
        <v>500</v>
      </c>
      <c r="C29" s="28">
        <f t="shared" si="3"/>
        <v>0</v>
      </c>
    </row>
    <row r="30" spans="1:3" ht="15">
      <c r="A30" s="4" t="s">
        <v>3</v>
      </c>
      <c r="B30" s="8">
        <v>175</v>
      </c>
      <c r="C30" s="28">
        <f t="shared" si="3"/>
        <v>0</v>
      </c>
    </row>
    <row r="31" spans="1:3" ht="15">
      <c r="A31" s="4" t="s">
        <v>17</v>
      </c>
      <c r="B31" s="8">
        <v>0</v>
      </c>
      <c r="C31" s="28">
        <f t="shared" si="3"/>
        <v>0</v>
      </c>
    </row>
    <row r="32" spans="1:8" ht="15">
      <c r="A32" s="1" t="s">
        <v>23</v>
      </c>
      <c r="B32" s="3">
        <v>200</v>
      </c>
      <c r="C32" s="54">
        <f>SUM(D32:O32)</f>
        <v>200</v>
      </c>
      <c r="H32" s="19">
        <v>200</v>
      </c>
    </row>
    <row r="33" spans="1:3" ht="15">
      <c r="A33" s="4" t="s">
        <v>16</v>
      </c>
      <c r="B33" s="8">
        <v>175</v>
      </c>
      <c r="C33" s="28">
        <f t="shared" si="3"/>
        <v>0</v>
      </c>
    </row>
    <row r="34" spans="1:3" ht="15">
      <c r="A34" s="4" t="s">
        <v>12</v>
      </c>
      <c r="B34" s="8"/>
      <c r="C34" s="28">
        <f>SUM(D34:O34)</f>
        <v>0</v>
      </c>
    </row>
    <row r="35" spans="1:2" ht="15">
      <c r="A35" s="62"/>
      <c r="B35" s="63"/>
    </row>
    <row r="36" spans="1:3" ht="15" thickBot="1">
      <c r="A36" s="2" t="s">
        <v>14</v>
      </c>
      <c r="B36" s="14">
        <f>SUM(B15:B35)</f>
        <v>6930</v>
      </c>
      <c r="C36" s="32">
        <f>SUM(C14:C34)</f>
        <v>2520.15</v>
      </c>
    </row>
    <row r="37" spans="1:3" ht="15" thickBot="1">
      <c r="A37" s="13" t="s">
        <v>19</v>
      </c>
      <c r="B37" s="11"/>
      <c r="C37" s="53">
        <f>SUM(C4+C12-C36)</f>
        <v>3882.35</v>
      </c>
    </row>
    <row r="38" spans="1:5" ht="15" thickTop="1">
      <c r="A38" s="33" t="s">
        <v>79</v>
      </c>
      <c r="C38" s="61">
        <v>3882.35</v>
      </c>
      <c r="D38" s="37" t="s">
        <v>64</v>
      </c>
      <c r="E38" s="55" t="s">
        <v>90</v>
      </c>
    </row>
    <row r="39" spans="2:3" ht="15">
      <c r="B39" s="3" t="s">
        <v>63</v>
      </c>
      <c r="C39" s="28">
        <f>SUM(C38-C37)</f>
        <v>0</v>
      </c>
    </row>
    <row r="40" spans="1:2" ht="15">
      <c r="A40" s="43" t="s">
        <v>82</v>
      </c>
      <c r="B40" s="65">
        <f>SUM(B19,B25,B26,B27,B33,B35)</f>
        <v>3525</v>
      </c>
    </row>
    <row r="41" spans="1:2" ht="15">
      <c r="A41" s="43" t="s">
        <v>89</v>
      </c>
      <c r="B41" s="65">
        <v>600</v>
      </c>
    </row>
    <row r="42" spans="1:2" ht="15">
      <c r="A42" s="43" t="s">
        <v>83</v>
      </c>
      <c r="B42" s="65">
        <v>144</v>
      </c>
    </row>
    <row r="43" spans="2:5" ht="15">
      <c r="B43" s="64">
        <f>SUM(B40:B42)</f>
        <v>4269</v>
      </c>
      <c r="D43" s="19">
        <f>SUM(C37-B43)</f>
        <v>-386.6500000000001</v>
      </c>
      <c r="E43" s="19" t="s">
        <v>84</v>
      </c>
    </row>
  </sheetData>
  <printOptions/>
  <pageMargins left="0.25" right="0.25" top="0.75" bottom="0.75" header="0.3" footer="0.3"/>
  <pageSetup fitToHeight="1" fitToWidth="1" horizontalDpi="1200" verticalDpi="12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ADFB-B09F-4B54-BC80-7F3F92F5864E}">
  <dimension ref="A1:M63"/>
  <sheetViews>
    <sheetView workbookViewId="0" topLeftCell="A42">
      <selection activeCell="J55" sqref="J55"/>
    </sheetView>
  </sheetViews>
  <sheetFormatPr defaultColWidth="9.140625" defaultRowHeight="15"/>
  <cols>
    <col min="1" max="1" width="13.8515625" style="0" customWidth="1"/>
    <col min="2" max="2" width="12.421875" style="0" customWidth="1"/>
    <col min="6" max="6" width="29.421875" style="0" customWidth="1"/>
    <col min="7" max="7" width="13.7109375" style="0" customWidth="1"/>
    <col min="9" max="9" width="11.421875" style="38" customWidth="1"/>
    <col min="10" max="10" width="8.7109375" style="39" customWidth="1"/>
    <col min="11" max="11" width="8.7109375" style="40" customWidth="1"/>
  </cols>
  <sheetData>
    <row r="1" spans="1:11" ht="15">
      <c r="A1" s="1"/>
      <c r="B1" s="1"/>
      <c r="C1" s="1"/>
      <c r="D1" s="1"/>
      <c r="E1" s="1"/>
      <c r="F1" s="1"/>
      <c r="G1" s="1"/>
      <c r="H1" s="1" t="s">
        <v>5</v>
      </c>
      <c r="I1" s="42" t="s">
        <v>70</v>
      </c>
      <c r="J1" s="43" t="s">
        <v>71</v>
      </c>
      <c r="K1" s="44" t="s">
        <v>72</v>
      </c>
    </row>
    <row r="2" spans="1:11" ht="15">
      <c r="A2" s="45">
        <v>44743</v>
      </c>
      <c r="B2" s="46">
        <v>111000000000000</v>
      </c>
      <c r="C2" s="1">
        <v>222.25</v>
      </c>
      <c r="D2" s="1"/>
      <c r="E2" s="1" t="s">
        <v>48</v>
      </c>
      <c r="F2" s="1" t="s">
        <v>49</v>
      </c>
      <c r="G2" s="1">
        <v>1007687212</v>
      </c>
      <c r="H2" s="1" t="s">
        <v>42</v>
      </c>
      <c r="I2" s="42"/>
      <c r="J2" s="43"/>
      <c r="K2" s="44"/>
    </row>
    <row r="3" spans="1:11" ht="15">
      <c r="A3" s="45">
        <v>44747</v>
      </c>
      <c r="B3" s="1" t="s">
        <v>50</v>
      </c>
      <c r="C3" s="1">
        <v>13.25</v>
      </c>
      <c r="D3" s="1"/>
      <c r="E3" s="1" t="s">
        <v>51</v>
      </c>
      <c r="F3" s="1" t="s">
        <v>52</v>
      </c>
      <c r="G3" s="1">
        <v>1007687212</v>
      </c>
      <c r="H3" s="1" t="s">
        <v>43</v>
      </c>
      <c r="I3" s="42"/>
      <c r="J3" s="43"/>
      <c r="K3" s="44"/>
    </row>
    <row r="4" spans="1:11" ht="15">
      <c r="A4" s="45">
        <v>44750</v>
      </c>
      <c r="B4" s="46">
        <v>91000000000000</v>
      </c>
      <c r="C4" s="1"/>
      <c r="D4" s="1">
        <v>18.28</v>
      </c>
      <c r="E4" s="1" t="s">
        <v>53</v>
      </c>
      <c r="F4" s="1" t="s">
        <v>54</v>
      </c>
      <c r="G4" s="1">
        <v>1007687212</v>
      </c>
      <c r="H4" s="1"/>
      <c r="I4" s="42"/>
      <c r="J4" s="43">
        <v>18.28</v>
      </c>
      <c r="K4" s="44"/>
    </row>
    <row r="5" spans="1:11" ht="15">
      <c r="A5" s="45">
        <v>44753</v>
      </c>
      <c r="B5" s="1" t="s">
        <v>55</v>
      </c>
      <c r="C5" s="1">
        <v>500</v>
      </c>
      <c r="D5" s="1"/>
      <c r="E5" s="1" t="s">
        <v>51</v>
      </c>
      <c r="F5" s="1" t="s">
        <v>52</v>
      </c>
      <c r="G5" s="1">
        <v>1007687212</v>
      </c>
      <c r="H5" s="1" t="s">
        <v>44</v>
      </c>
      <c r="I5" s="42"/>
      <c r="K5" s="44"/>
    </row>
    <row r="6" spans="1:11" ht="15">
      <c r="A6" s="45">
        <v>44757</v>
      </c>
      <c r="B6" s="46">
        <v>91000000000000</v>
      </c>
      <c r="C6" s="1"/>
      <c r="D6" s="1">
        <v>37.08</v>
      </c>
      <c r="E6" s="1" t="s">
        <v>53</v>
      </c>
      <c r="F6" s="1" t="s">
        <v>54</v>
      </c>
      <c r="G6" s="1">
        <v>1007687212</v>
      </c>
      <c r="H6" s="1"/>
      <c r="I6" s="42"/>
      <c r="J6" s="43">
        <v>37.08</v>
      </c>
      <c r="K6" s="44"/>
    </row>
    <row r="7" spans="1:11" ht="15">
      <c r="A7" s="45">
        <v>44764</v>
      </c>
      <c r="B7" s="46">
        <v>91000000000000</v>
      </c>
      <c r="C7" s="1"/>
      <c r="D7" s="1">
        <v>46.74</v>
      </c>
      <c r="E7" s="1" t="s">
        <v>53</v>
      </c>
      <c r="F7" s="1" t="s">
        <v>54</v>
      </c>
      <c r="G7" s="1">
        <v>1007687212</v>
      </c>
      <c r="H7" s="1"/>
      <c r="I7" s="42"/>
      <c r="J7" s="43">
        <v>46.74</v>
      </c>
      <c r="K7" s="44"/>
    </row>
    <row r="8" spans="1:11" ht="15">
      <c r="A8" s="45">
        <v>44771</v>
      </c>
      <c r="B8" s="46">
        <v>91000000000000</v>
      </c>
      <c r="C8" s="1"/>
      <c r="D8" s="1">
        <v>9.14</v>
      </c>
      <c r="E8" s="1" t="s">
        <v>53</v>
      </c>
      <c r="F8" s="1" t="s">
        <v>54</v>
      </c>
      <c r="G8" s="1">
        <v>1007687212</v>
      </c>
      <c r="H8" s="1"/>
      <c r="I8" s="42"/>
      <c r="J8" s="43">
        <v>9.14</v>
      </c>
      <c r="K8" s="44"/>
    </row>
    <row r="9" spans="1:12" s="41" customFormat="1" ht="15">
      <c r="A9" s="47">
        <v>44771</v>
      </c>
      <c r="B9" s="48">
        <v>4274</v>
      </c>
      <c r="C9" s="48"/>
      <c r="D9" s="48">
        <v>0.02</v>
      </c>
      <c r="E9" s="48" t="s">
        <v>56</v>
      </c>
      <c r="F9" s="48" t="s">
        <v>57</v>
      </c>
      <c r="G9" s="48">
        <v>1007687212</v>
      </c>
      <c r="H9" s="48"/>
      <c r="I9" s="48"/>
      <c r="J9" s="48">
        <f>SUM(J4:J8)</f>
        <v>111.24</v>
      </c>
      <c r="K9" s="48"/>
      <c r="L9" s="41" t="s">
        <v>77</v>
      </c>
    </row>
    <row r="10" spans="1:11" ht="15">
      <c r="A10" s="45">
        <v>44785</v>
      </c>
      <c r="B10" s="46">
        <v>91000000000000</v>
      </c>
      <c r="C10" s="1"/>
      <c r="D10" s="1">
        <v>27.97</v>
      </c>
      <c r="E10" s="1" t="s">
        <v>53</v>
      </c>
      <c r="F10" s="1" t="s">
        <v>54</v>
      </c>
      <c r="G10" s="1">
        <v>1007687212</v>
      </c>
      <c r="H10" s="1"/>
      <c r="I10" s="42"/>
      <c r="J10" s="43">
        <v>27.97</v>
      </c>
      <c r="K10" s="44"/>
    </row>
    <row r="11" spans="1:11" ht="15">
      <c r="A11" s="45">
        <v>44790</v>
      </c>
      <c r="B11" s="1" t="s">
        <v>58</v>
      </c>
      <c r="C11" s="1">
        <v>500</v>
      </c>
      <c r="D11" s="1"/>
      <c r="E11" s="1" t="s">
        <v>51</v>
      </c>
      <c r="F11" s="1" t="s">
        <v>52</v>
      </c>
      <c r="G11" s="1">
        <v>1007687212</v>
      </c>
      <c r="H11" s="1" t="s">
        <v>44</v>
      </c>
      <c r="I11" s="42"/>
      <c r="J11" s="43"/>
      <c r="K11" s="44"/>
    </row>
    <row r="12" spans="1:12" ht="15">
      <c r="A12" s="45">
        <v>44792</v>
      </c>
      <c r="B12" s="46">
        <v>91000000000000</v>
      </c>
      <c r="C12" s="1"/>
      <c r="D12" s="1">
        <v>337.68</v>
      </c>
      <c r="E12" s="1" t="s">
        <v>53</v>
      </c>
      <c r="F12" s="1" t="s">
        <v>54</v>
      </c>
      <c r="G12" s="1">
        <v>1007687212</v>
      </c>
      <c r="H12" s="1"/>
      <c r="I12" s="49">
        <v>192.84</v>
      </c>
      <c r="J12" s="50">
        <v>144.84000000000006</v>
      </c>
      <c r="K12" s="44"/>
      <c r="L12" s="56">
        <f>SUM(I12:K12)</f>
        <v>337.68000000000006</v>
      </c>
    </row>
    <row r="13" spans="1:12" ht="15">
      <c r="A13" s="45">
        <v>44799</v>
      </c>
      <c r="B13" s="46">
        <v>91000000000000</v>
      </c>
      <c r="C13" s="1"/>
      <c r="D13" s="1">
        <v>678.99</v>
      </c>
      <c r="E13" s="1" t="s">
        <v>53</v>
      </c>
      <c r="F13" s="1" t="s">
        <v>54</v>
      </c>
      <c r="G13" s="1">
        <v>1007687212</v>
      </c>
      <c r="H13" s="1"/>
      <c r="I13" s="42">
        <v>38.44</v>
      </c>
      <c r="J13" s="43">
        <v>640.55</v>
      </c>
      <c r="K13" s="44"/>
      <c r="L13">
        <f>SUM(I13:K13)</f>
        <v>678.99</v>
      </c>
    </row>
    <row r="14" spans="1:11" ht="15">
      <c r="A14" s="45">
        <v>44803</v>
      </c>
      <c r="B14" s="1" t="s">
        <v>59</v>
      </c>
      <c r="C14" s="1">
        <v>68.15</v>
      </c>
      <c r="D14" s="1"/>
      <c r="E14" s="1" t="s">
        <v>51</v>
      </c>
      <c r="F14" s="1" t="s">
        <v>52</v>
      </c>
      <c r="G14" s="1">
        <v>1007687212</v>
      </c>
      <c r="H14" s="1" t="s">
        <v>73</v>
      </c>
      <c r="I14" s="42"/>
      <c r="J14" s="43"/>
      <c r="K14" s="44"/>
    </row>
    <row r="15" spans="1:12" s="41" customFormat="1" ht="15">
      <c r="A15" s="47">
        <v>44804</v>
      </c>
      <c r="B15" s="48">
        <v>4246</v>
      </c>
      <c r="C15" s="48"/>
      <c r="D15" s="48">
        <v>0.02</v>
      </c>
      <c r="E15" s="48" t="s">
        <v>56</v>
      </c>
      <c r="F15" s="48" t="s">
        <v>57</v>
      </c>
      <c r="G15" s="48">
        <v>1007687212</v>
      </c>
      <c r="H15" s="48"/>
      <c r="I15" s="51">
        <f>SUM(I12:I14)</f>
        <v>231.28</v>
      </c>
      <c r="J15" s="48">
        <f>SUM(J10:J14)</f>
        <v>813.36</v>
      </c>
      <c r="K15" s="48"/>
      <c r="L15" s="41" t="s">
        <v>77</v>
      </c>
    </row>
    <row r="16" spans="1:12" ht="15">
      <c r="A16" s="45">
        <v>44806</v>
      </c>
      <c r="B16" s="46">
        <v>91000000000000</v>
      </c>
      <c r="C16" s="1"/>
      <c r="D16" s="1">
        <v>151.48</v>
      </c>
      <c r="E16" s="1" t="s">
        <v>53</v>
      </c>
      <c r="F16" s="1" t="s">
        <v>54</v>
      </c>
      <c r="G16" s="1">
        <v>1007687212</v>
      </c>
      <c r="H16" s="1"/>
      <c r="I16" s="42">
        <v>28.83</v>
      </c>
      <c r="J16" s="43">
        <v>122.64999999999999</v>
      </c>
      <c r="K16" s="44"/>
      <c r="L16">
        <f aca="true" t="shared" si="0" ref="L16:L21">SUM(I16:K16)</f>
        <v>151.48</v>
      </c>
    </row>
    <row r="17" spans="1:12" ht="15">
      <c r="A17" s="45">
        <v>44813</v>
      </c>
      <c r="B17" s="46">
        <v>91000000000000</v>
      </c>
      <c r="C17" s="1"/>
      <c r="D17" s="1">
        <v>112.76</v>
      </c>
      <c r="E17" s="1" t="s">
        <v>53</v>
      </c>
      <c r="F17" s="1" t="s">
        <v>54</v>
      </c>
      <c r="G17" s="1">
        <v>1007687212</v>
      </c>
      <c r="H17" s="1"/>
      <c r="I17" s="42"/>
      <c r="J17" s="43">
        <v>112.76</v>
      </c>
      <c r="K17" s="44"/>
      <c r="L17">
        <f t="shared" si="0"/>
        <v>112.76</v>
      </c>
    </row>
    <row r="18" spans="1:12" ht="15">
      <c r="A18" s="45">
        <v>44820</v>
      </c>
      <c r="B18" s="46">
        <v>91000000000000</v>
      </c>
      <c r="C18" s="1"/>
      <c r="D18" s="1">
        <v>366.16</v>
      </c>
      <c r="E18" s="1" t="s">
        <v>53</v>
      </c>
      <c r="F18" s="1" t="s">
        <v>60</v>
      </c>
      <c r="G18" s="1">
        <v>1007687212</v>
      </c>
      <c r="H18" s="1"/>
      <c r="I18" s="42">
        <v>48.01</v>
      </c>
      <c r="J18" s="43">
        <v>318.14999999999986</v>
      </c>
      <c r="K18" s="44"/>
      <c r="L18">
        <f t="shared" si="0"/>
        <v>366.15999999999985</v>
      </c>
    </row>
    <row r="19" spans="1:12" ht="15">
      <c r="A19" s="45">
        <v>44827</v>
      </c>
      <c r="B19" s="46">
        <v>91000000000000</v>
      </c>
      <c r="C19" s="1"/>
      <c r="D19" s="1">
        <v>81.02</v>
      </c>
      <c r="E19" s="1" t="s">
        <v>53</v>
      </c>
      <c r="F19" s="1" t="s">
        <v>60</v>
      </c>
      <c r="G19" s="1">
        <v>1007687212</v>
      </c>
      <c r="H19" s="1"/>
      <c r="I19" s="42"/>
      <c r="J19" s="43">
        <v>81.02</v>
      </c>
      <c r="K19" s="44"/>
      <c r="L19">
        <f t="shared" si="0"/>
        <v>81.02</v>
      </c>
    </row>
    <row r="20" spans="1:12" ht="15">
      <c r="A20" s="45">
        <v>44833</v>
      </c>
      <c r="B20" s="1" t="s">
        <v>61</v>
      </c>
      <c r="C20" s="1"/>
      <c r="D20" s="1">
        <v>250</v>
      </c>
      <c r="E20" s="1" t="s">
        <v>62</v>
      </c>
      <c r="F20" s="1" t="s">
        <v>62</v>
      </c>
      <c r="G20" s="1">
        <v>1007687212</v>
      </c>
      <c r="H20" s="1" t="s">
        <v>47</v>
      </c>
      <c r="I20" s="42"/>
      <c r="J20" s="43"/>
      <c r="K20" s="44">
        <v>250</v>
      </c>
      <c r="L20">
        <f t="shared" si="0"/>
        <v>250</v>
      </c>
    </row>
    <row r="21" spans="1:12" ht="14.15" customHeight="1">
      <c r="A21" s="45">
        <v>44834</v>
      </c>
      <c r="B21" s="46">
        <v>91000000000000</v>
      </c>
      <c r="C21" s="1"/>
      <c r="D21" s="1">
        <v>67.48</v>
      </c>
      <c r="E21" s="1" t="s">
        <v>53</v>
      </c>
      <c r="F21" s="1" t="s">
        <v>60</v>
      </c>
      <c r="G21" s="1">
        <v>1007687212</v>
      </c>
      <c r="H21" s="1"/>
      <c r="I21" s="42"/>
      <c r="J21" s="43">
        <v>67.48</v>
      </c>
      <c r="K21" s="44"/>
      <c r="L21">
        <f t="shared" si="0"/>
        <v>67.48</v>
      </c>
    </row>
    <row r="22" spans="1:12" s="41" customFormat="1" ht="15">
      <c r="A22" s="47">
        <v>44834</v>
      </c>
      <c r="B22" s="48">
        <v>4246</v>
      </c>
      <c r="C22" s="48"/>
      <c r="D22" s="48">
        <v>0.03</v>
      </c>
      <c r="E22" s="48" t="s">
        <v>56</v>
      </c>
      <c r="F22" s="48" t="s">
        <v>57</v>
      </c>
      <c r="G22" s="48">
        <v>1007687212</v>
      </c>
      <c r="H22" s="48"/>
      <c r="I22" s="48">
        <f>SUM(I16:I21)</f>
        <v>76.84</v>
      </c>
      <c r="J22" s="48">
        <f>SUM(J16:J21)</f>
        <v>702.0599999999998</v>
      </c>
      <c r="K22" s="48">
        <f>SUM(K16:K21)</f>
        <v>250</v>
      </c>
      <c r="L22" s="41" t="s">
        <v>77</v>
      </c>
    </row>
    <row r="23" spans="1:12" ht="15">
      <c r="A23" s="45">
        <v>44841</v>
      </c>
      <c r="B23" s="1">
        <v>91000013638376</v>
      </c>
      <c r="C23" s="1"/>
      <c r="D23" s="1">
        <v>90.15</v>
      </c>
      <c r="E23" s="1" t="s">
        <v>53</v>
      </c>
      <c r="F23" s="1" t="s">
        <v>60</v>
      </c>
      <c r="G23" s="1">
        <v>1007687212</v>
      </c>
      <c r="H23" s="1"/>
      <c r="I23" s="42">
        <v>47.75</v>
      </c>
      <c r="J23" s="43">
        <v>42.39999999999998</v>
      </c>
      <c r="K23" s="44"/>
      <c r="L23">
        <f aca="true" t="shared" si="1" ref="L23:L28">SUM(I23:K23)</f>
        <v>90.14999999999998</v>
      </c>
    </row>
    <row r="24" spans="1:12" ht="15">
      <c r="A24" s="45">
        <v>44848</v>
      </c>
      <c r="B24" s="1">
        <v>91000015892583</v>
      </c>
      <c r="C24" s="1"/>
      <c r="D24" s="1">
        <v>32.78</v>
      </c>
      <c r="E24" s="1" t="s">
        <v>53</v>
      </c>
      <c r="F24" s="1" t="s">
        <v>60</v>
      </c>
      <c r="G24" s="1">
        <v>1007687212</v>
      </c>
      <c r="H24" s="1"/>
      <c r="I24" s="42"/>
      <c r="J24" s="43">
        <v>32.78</v>
      </c>
      <c r="K24" s="44"/>
      <c r="L24">
        <f t="shared" si="1"/>
        <v>32.78</v>
      </c>
    </row>
    <row r="25" spans="1:12" ht="15">
      <c r="A25" s="45">
        <v>44855</v>
      </c>
      <c r="B25" s="1">
        <v>91000012407163</v>
      </c>
      <c r="C25" s="1"/>
      <c r="D25" s="1">
        <v>9.14</v>
      </c>
      <c r="E25" s="1" t="s">
        <v>53</v>
      </c>
      <c r="F25" s="1" t="s">
        <v>60</v>
      </c>
      <c r="G25" s="1">
        <v>1007687212</v>
      </c>
      <c r="H25" s="1"/>
      <c r="I25" s="42"/>
      <c r="J25" s="43">
        <v>9.14</v>
      </c>
      <c r="K25" s="44"/>
      <c r="L25">
        <f t="shared" si="1"/>
        <v>9.14</v>
      </c>
    </row>
    <row r="26" spans="1:12" ht="15">
      <c r="A26" s="45">
        <v>44855</v>
      </c>
      <c r="B26" s="1">
        <v>91000012431807</v>
      </c>
      <c r="C26" s="1"/>
      <c r="D26" s="1">
        <v>26.75</v>
      </c>
      <c r="E26" s="1" t="s">
        <v>53</v>
      </c>
      <c r="F26" s="1" t="s">
        <v>60</v>
      </c>
      <c r="G26" s="1">
        <v>1007687212</v>
      </c>
      <c r="H26" s="1"/>
      <c r="I26" s="42"/>
      <c r="J26" s="43"/>
      <c r="K26" s="44">
        <v>26.75</v>
      </c>
      <c r="L26">
        <f t="shared" si="1"/>
        <v>26.75</v>
      </c>
    </row>
    <row r="27" spans="1:12" ht="15">
      <c r="A27" s="45">
        <v>44862</v>
      </c>
      <c r="B27" s="1">
        <v>91000011767426</v>
      </c>
      <c r="C27" s="1"/>
      <c r="D27" s="1">
        <v>1</v>
      </c>
      <c r="E27" s="1" t="s">
        <v>53</v>
      </c>
      <c r="F27" s="1" t="s">
        <v>60</v>
      </c>
      <c r="G27" s="1">
        <v>1007687212</v>
      </c>
      <c r="H27" s="1"/>
      <c r="I27" s="42"/>
      <c r="J27" s="43"/>
      <c r="K27" s="44">
        <v>1</v>
      </c>
      <c r="L27">
        <f t="shared" si="1"/>
        <v>1</v>
      </c>
    </row>
    <row r="28" spans="1:12" ht="15">
      <c r="A28" s="45">
        <v>44862</v>
      </c>
      <c r="B28" s="1">
        <v>91000011929481</v>
      </c>
      <c r="C28" s="1"/>
      <c r="D28" s="1">
        <v>230.11</v>
      </c>
      <c r="E28" s="1" t="s">
        <v>53</v>
      </c>
      <c r="F28" s="1" t="s">
        <v>60</v>
      </c>
      <c r="G28" s="1">
        <v>1007687212</v>
      </c>
      <c r="H28" s="1"/>
      <c r="I28" s="42">
        <v>192.88</v>
      </c>
      <c r="J28" s="43">
        <v>37.22999999999999</v>
      </c>
      <c r="K28" s="44"/>
      <c r="L28">
        <f t="shared" si="1"/>
        <v>230.10999999999999</v>
      </c>
    </row>
    <row r="29" spans="1:12" s="41" customFormat="1" ht="15">
      <c r="A29" s="47">
        <v>44865</v>
      </c>
      <c r="B29" s="48">
        <v>4255</v>
      </c>
      <c r="C29" s="48"/>
      <c r="D29" s="48">
        <v>0.04</v>
      </c>
      <c r="E29" s="48" t="s">
        <v>56</v>
      </c>
      <c r="F29" s="48" t="s">
        <v>57</v>
      </c>
      <c r="G29" s="48">
        <v>1007687212</v>
      </c>
      <c r="H29" s="48"/>
      <c r="I29" s="48">
        <f>SUM(I23:I28)</f>
        <v>240.63</v>
      </c>
      <c r="J29" s="48">
        <f>SUM(J23:J28)</f>
        <v>121.54999999999997</v>
      </c>
      <c r="K29" s="48">
        <f>SUM(K23:K28)</f>
        <v>27.75</v>
      </c>
      <c r="L29" s="41" t="s">
        <v>77</v>
      </c>
    </row>
    <row r="30" spans="1:12" ht="15">
      <c r="A30" s="45">
        <v>44869</v>
      </c>
      <c r="B30" s="1">
        <v>91000012892062</v>
      </c>
      <c r="C30" s="1"/>
      <c r="D30" s="1">
        <v>37.11</v>
      </c>
      <c r="E30" s="1" t="s">
        <v>53</v>
      </c>
      <c r="F30" s="1" t="s">
        <v>60</v>
      </c>
      <c r="G30" s="1">
        <v>1007687212</v>
      </c>
      <c r="H30" s="1"/>
      <c r="I30" s="42"/>
      <c r="J30" s="43">
        <v>37.11</v>
      </c>
      <c r="K30" s="44"/>
      <c r="L30">
        <f>SUM(I30:K30)</f>
        <v>37.11</v>
      </c>
    </row>
    <row r="31" spans="1:12" ht="15">
      <c r="A31" s="45">
        <v>44883</v>
      </c>
      <c r="B31" s="1">
        <v>91000012534608</v>
      </c>
      <c r="C31" s="1"/>
      <c r="D31" s="1">
        <v>13.69</v>
      </c>
      <c r="E31" s="1" t="s">
        <v>53</v>
      </c>
      <c r="F31" s="1" t="s">
        <v>60</v>
      </c>
      <c r="G31" s="1">
        <v>1007687212</v>
      </c>
      <c r="H31" s="1"/>
      <c r="I31" s="42"/>
      <c r="J31" s="43"/>
      <c r="K31" s="44">
        <v>13.69</v>
      </c>
      <c r="L31">
        <f>SUM(I31:K31)</f>
        <v>13.69</v>
      </c>
    </row>
    <row r="32" spans="1:12" ht="15">
      <c r="A32" s="45">
        <v>44883</v>
      </c>
      <c r="B32" s="1">
        <v>91000012505855</v>
      </c>
      <c r="C32" s="1"/>
      <c r="D32" s="1">
        <v>66.58</v>
      </c>
      <c r="E32" s="1" t="s">
        <v>53</v>
      </c>
      <c r="F32" s="1" t="s">
        <v>60</v>
      </c>
      <c r="G32" s="1">
        <v>1007687212</v>
      </c>
      <c r="H32" s="1"/>
      <c r="I32" s="42">
        <v>42.21</v>
      </c>
      <c r="J32" s="43">
        <v>24.369999999999997</v>
      </c>
      <c r="K32" s="44"/>
      <c r="L32">
        <f>SUM(I32:K32)</f>
        <v>66.58</v>
      </c>
    </row>
    <row r="33" spans="1:11" ht="15">
      <c r="A33" s="45">
        <v>44887</v>
      </c>
      <c r="B33" s="1" t="s">
        <v>65</v>
      </c>
      <c r="C33" s="1">
        <v>200</v>
      </c>
      <c r="D33" s="1"/>
      <c r="E33" s="1" t="s">
        <v>51</v>
      </c>
      <c r="F33" s="1" t="s">
        <v>52</v>
      </c>
      <c r="G33" s="1">
        <v>1007687212</v>
      </c>
      <c r="H33" s="1" t="s">
        <v>66</v>
      </c>
      <c r="I33" s="42"/>
      <c r="J33" s="43"/>
      <c r="K33" s="44"/>
    </row>
    <row r="34" spans="1:12" s="41" customFormat="1" ht="15">
      <c r="A34" s="47">
        <v>44895</v>
      </c>
      <c r="B34" s="48">
        <v>4230</v>
      </c>
      <c r="C34" s="48"/>
      <c r="D34" s="48">
        <v>0.04</v>
      </c>
      <c r="E34" s="48" t="s">
        <v>56</v>
      </c>
      <c r="F34" s="48" t="s">
        <v>57</v>
      </c>
      <c r="G34" s="48">
        <v>1007687212</v>
      </c>
      <c r="H34" s="48"/>
      <c r="I34" s="48">
        <f>SUM(I30:I33)</f>
        <v>42.21</v>
      </c>
      <c r="J34" s="48">
        <f>SUM(J30:J33)</f>
        <v>61.48</v>
      </c>
      <c r="K34" s="48">
        <f>SUM(K30:K33)</f>
        <v>13.69</v>
      </c>
      <c r="L34" s="41" t="s">
        <v>77</v>
      </c>
    </row>
    <row r="35" spans="1:11" ht="15">
      <c r="A35" s="45">
        <v>44902</v>
      </c>
      <c r="B35" s="1" t="s">
        <v>67</v>
      </c>
      <c r="C35" s="1">
        <v>600</v>
      </c>
      <c r="D35" s="1"/>
      <c r="E35" s="1" t="s">
        <v>51</v>
      </c>
      <c r="F35" s="1" t="s">
        <v>52</v>
      </c>
      <c r="G35" s="1">
        <v>1007687212</v>
      </c>
      <c r="H35" s="1" t="s">
        <v>74</v>
      </c>
      <c r="I35" s="42"/>
      <c r="J35" s="43"/>
      <c r="K35" s="44"/>
    </row>
    <row r="36" spans="1:11" ht="15">
      <c r="A36" s="45">
        <v>44903</v>
      </c>
      <c r="B36" s="1">
        <v>111000025055864</v>
      </c>
      <c r="C36" s="1">
        <v>1227.25</v>
      </c>
      <c r="D36" s="1"/>
      <c r="E36" s="1" t="s">
        <v>48</v>
      </c>
      <c r="F36" s="1" t="s">
        <v>49</v>
      </c>
      <c r="G36" s="1">
        <v>1007687212</v>
      </c>
      <c r="H36" s="1" t="s">
        <v>75</v>
      </c>
      <c r="I36" s="42"/>
      <c r="J36" s="43"/>
      <c r="K36" s="44"/>
    </row>
    <row r="37" spans="1:11" ht="15">
      <c r="A37" s="45">
        <v>44911</v>
      </c>
      <c r="B37" s="1">
        <v>91000013322095</v>
      </c>
      <c r="C37" s="1"/>
      <c r="D37" s="1">
        <v>6.02</v>
      </c>
      <c r="E37" s="1" t="s">
        <v>53</v>
      </c>
      <c r="F37" s="1" t="s">
        <v>60</v>
      </c>
      <c r="G37" s="1">
        <v>1007687212</v>
      </c>
      <c r="H37" s="1"/>
      <c r="I37" s="42"/>
      <c r="J37" s="43"/>
      <c r="K37" s="44">
        <v>6.02</v>
      </c>
    </row>
    <row r="38" spans="1:12" ht="15">
      <c r="A38" s="45">
        <v>44911</v>
      </c>
      <c r="B38" s="1">
        <v>91000013322150</v>
      </c>
      <c r="C38" s="1"/>
      <c r="D38" s="1">
        <v>79.53</v>
      </c>
      <c r="E38" s="1" t="s">
        <v>53</v>
      </c>
      <c r="F38" s="1" t="s">
        <v>60</v>
      </c>
      <c r="G38" s="1">
        <v>1007687212</v>
      </c>
      <c r="H38" s="1"/>
      <c r="I38" s="42"/>
      <c r="J38" s="43">
        <v>13.889999999999986</v>
      </c>
      <c r="K38" s="44">
        <v>65.64</v>
      </c>
      <c r="L38">
        <f>SUM(J38:K38)</f>
        <v>79.52999999999999</v>
      </c>
    </row>
    <row r="39" spans="1:11" ht="15">
      <c r="A39" s="45">
        <v>44911</v>
      </c>
      <c r="B39" s="1" t="s">
        <v>68</v>
      </c>
      <c r="C39" s="1"/>
      <c r="D39" s="1">
        <v>100</v>
      </c>
      <c r="E39" s="1" t="s">
        <v>62</v>
      </c>
      <c r="F39" s="1" t="s">
        <v>62</v>
      </c>
      <c r="G39" s="1">
        <v>1007687212</v>
      </c>
      <c r="H39" s="1" t="s">
        <v>81</v>
      </c>
      <c r="I39" s="42">
        <v>100</v>
      </c>
      <c r="J39" s="43"/>
      <c r="K39" s="44"/>
    </row>
    <row r="40" spans="1:11" ht="15">
      <c r="A40" s="45">
        <v>44918</v>
      </c>
      <c r="B40" s="1">
        <v>91000011885023</v>
      </c>
      <c r="C40" s="1"/>
      <c r="D40" s="1">
        <v>25.67</v>
      </c>
      <c r="E40" s="1" t="s">
        <v>53</v>
      </c>
      <c r="F40" s="1" t="s">
        <v>60</v>
      </c>
      <c r="G40" s="1">
        <v>1007687212</v>
      </c>
      <c r="H40" s="1"/>
      <c r="I40" s="42"/>
      <c r="J40" s="43"/>
      <c r="K40" s="44">
        <v>25.67</v>
      </c>
    </row>
    <row r="41" spans="1:12" ht="15">
      <c r="A41" s="45">
        <v>44918</v>
      </c>
      <c r="B41" s="1">
        <v>91000011865056</v>
      </c>
      <c r="C41" s="1"/>
      <c r="D41" s="1">
        <v>116.1</v>
      </c>
      <c r="E41" s="1" t="s">
        <v>53</v>
      </c>
      <c r="F41" s="1" t="s">
        <v>60</v>
      </c>
      <c r="G41" s="1">
        <v>1007687212</v>
      </c>
      <c r="H41" s="1"/>
      <c r="I41" s="42"/>
      <c r="J41" s="43">
        <v>22.84999999999998</v>
      </c>
      <c r="K41" s="44">
        <v>93.25000000000001</v>
      </c>
      <c r="L41">
        <f>SUM(J41:K41)</f>
        <v>116.1</v>
      </c>
    </row>
    <row r="42" spans="1:12" ht="15">
      <c r="A42" s="45">
        <v>44925</v>
      </c>
      <c r="B42" s="1">
        <v>91000016625474</v>
      </c>
      <c r="C42" s="1"/>
      <c r="D42" s="1">
        <v>46.24</v>
      </c>
      <c r="E42" s="1" t="s">
        <v>53</v>
      </c>
      <c r="F42" s="1" t="s">
        <v>60</v>
      </c>
      <c r="G42" s="1">
        <v>1007687212</v>
      </c>
      <c r="H42" s="1"/>
      <c r="I42" s="42"/>
      <c r="J42" s="43">
        <v>9.139999999999993</v>
      </c>
      <c r="K42" s="44">
        <v>37.1</v>
      </c>
      <c r="L42">
        <f>SUM(J42:K42)</f>
        <v>46.239999999999995</v>
      </c>
    </row>
    <row r="43" spans="1:12" s="41" customFormat="1" ht="15">
      <c r="A43" s="47">
        <v>44925</v>
      </c>
      <c r="B43" s="48">
        <v>4277</v>
      </c>
      <c r="C43" s="48"/>
      <c r="D43" s="48">
        <v>0.03</v>
      </c>
      <c r="E43" s="48" t="s">
        <v>56</v>
      </c>
      <c r="F43" s="48" t="s">
        <v>57</v>
      </c>
      <c r="G43" s="48">
        <v>1007687212</v>
      </c>
      <c r="H43" s="48"/>
      <c r="I43" s="48">
        <f>SUM(I37:I42)</f>
        <v>100</v>
      </c>
      <c r="J43" s="48">
        <f>SUM(J37:J42)</f>
        <v>45.87999999999996</v>
      </c>
      <c r="K43" s="48">
        <f>SUM(K37:K42)</f>
        <v>227.68</v>
      </c>
      <c r="L43" s="41" t="s">
        <v>77</v>
      </c>
    </row>
    <row r="44" spans="1:11" ht="15">
      <c r="A44" s="45">
        <v>44931</v>
      </c>
      <c r="B44" s="1" t="s">
        <v>69</v>
      </c>
      <c r="C44" s="1"/>
      <c r="D44" s="1">
        <v>250</v>
      </c>
      <c r="E44" s="1" t="s">
        <v>62</v>
      </c>
      <c r="F44" s="1" t="s">
        <v>62</v>
      </c>
      <c r="G44" s="1">
        <v>1007687212</v>
      </c>
      <c r="H44" s="1" t="s">
        <v>76</v>
      </c>
      <c r="I44" s="42"/>
      <c r="J44" s="43"/>
      <c r="K44" s="44">
        <v>250</v>
      </c>
    </row>
    <row r="45" spans="1:12" ht="15">
      <c r="A45" s="45">
        <v>44932</v>
      </c>
      <c r="B45" s="1">
        <v>91000011968750</v>
      </c>
      <c r="C45" s="1"/>
      <c r="D45" s="1">
        <v>88.68</v>
      </c>
      <c r="E45" s="1" t="s">
        <v>53</v>
      </c>
      <c r="F45" s="1" t="s">
        <v>60</v>
      </c>
      <c r="G45" s="1">
        <v>1007687212</v>
      </c>
      <c r="H45" s="1"/>
      <c r="I45" s="42"/>
      <c r="J45" s="43">
        <v>13.639999999999986</v>
      </c>
      <c r="K45" s="44">
        <v>75.04</v>
      </c>
      <c r="L45">
        <f>SUM(J45:K45)</f>
        <v>88.67999999999999</v>
      </c>
    </row>
    <row r="46" spans="1:12" ht="15">
      <c r="A46" s="45">
        <v>44939</v>
      </c>
      <c r="B46" s="1">
        <v>91000015156535</v>
      </c>
      <c r="C46" s="1"/>
      <c r="D46" s="1">
        <v>335.94</v>
      </c>
      <c r="E46" s="1" t="s">
        <v>53</v>
      </c>
      <c r="F46" s="1" t="s">
        <v>60</v>
      </c>
      <c r="G46" s="1">
        <v>1007687212</v>
      </c>
      <c r="H46" s="1"/>
      <c r="I46" s="42"/>
      <c r="J46" s="43">
        <v>65.07</v>
      </c>
      <c r="K46" s="44">
        <v>270.87000000000006</v>
      </c>
      <c r="L46">
        <f>SUM(J46:K46)</f>
        <v>335.94000000000005</v>
      </c>
    </row>
    <row r="47" spans="1:11" ht="15">
      <c r="A47" s="45">
        <v>44946</v>
      </c>
      <c r="B47" s="1">
        <v>91000012589466</v>
      </c>
      <c r="C47" s="1"/>
      <c r="D47" s="1">
        <v>18.23</v>
      </c>
      <c r="E47" s="1" t="s">
        <v>53</v>
      </c>
      <c r="F47" s="1" t="s">
        <v>60</v>
      </c>
      <c r="G47" s="1">
        <v>1007687212</v>
      </c>
      <c r="H47" s="1"/>
      <c r="I47" s="42"/>
      <c r="J47" s="43"/>
      <c r="K47" s="44">
        <v>18.23</v>
      </c>
    </row>
    <row r="48" spans="1:12" ht="15">
      <c r="A48" s="45">
        <v>44946</v>
      </c>
      <c r="B48" s="1">
        <v>91000012589568</v>
      </c>
      <c r="C48" s="1"/>
      <c r="D48" s="1">
        <v>205.75</v>
      </c>
      <c r="E48" s="1" t="s">
        <v>53</v>
      </c>
      <c r="F48" s="1" t="s">
        <v>60</v>
      </c>
      <c r="G48" s="1">
        <v>1007687212</v>
      </c>
      <c r="H48" s="1"/>
      <c r="I48" s="42"/>
      <c r="J48" s="43">
        <v>64.5</v>
      </c>
      <c r="K48" s="44">
        <v>141.25</v>
      </c>
      <c r="L48">
        <f>SUM(J48:K48)</f>
        <v>205.75</v>
      </c>
    </row>
    <row r="49" spans="1:12" ht="15">
      <c r="A49" s="45">
        <v>44953</v>
      </c>
      <c r="B49" s="1">
        <v>91000011918139</v>
      </c>
      <c r="C49" s="1"/>
      <c r="D49" s="1">
        <v>205.81</v>
      </c>
      <c r="E49" s="1" t="s">
        <v>53</v>
      </c>
      <c r="F49" s="1" t="s">
        <v>60</v>
      </c>
      <c r="G49" s="1">
        <v>1007687212</v>
      </c>
      <c r="H49" s="1"/>
      <c r="I49" s="42"/>
      <c r="J49" s="43">
        <v>27.779999999999973</v>
      </c>
      <c r="K49" s="44">
        <v>178.03000000000003</v>
      </c>
      <c r="L49">
        <f>SUM(J49:K49)</f>
        <v>205.81</v>
      </c>
    </row>
    <row r="50" spans="1:12" s="41" customFormat="1" ht="15">
      <c r="A50" s="47">
        <v>44957</v>
      </c>
      <c r="B50" s="48">
        <v>4265</v>
      </c>
      <c r="C50" s="48"/>
      <c r="D50" s="48">
        <v>0.03</v>
      </c>
      <c r="E50" s="48" t="s">
        <v>56</v>
      </c>
      <c r="F50" s="48" t="s">
        <v>57</v>
      </c>
      <c r="G50" s="48">
        <v>1007687212</v>
      </c>
      <c r="H50" s="48"/>
      <c r="I50" s="48"/>
      <c r="J50" s="48">
        <f>SUM(J45:J49)</f>
        <v>170.98999999999995</v>
      </c>
      <c r="K50" s="48">
        <f>SUM(K44:K49)</f>
        <v>933.4200000000001</v>
      </c>
      <c r="L50" s="41" t="s">
        <v>77</v>
      </c>
    </row>
    <row r="51" spans="1:10" ht="15">
      <c r="A51" s="57">
        <v>44967</v>
      </c>
      <c r="B51">
        <v>91000013123083</v>
      </c>
      <c r="D51">
        <v>18.83</v>
      </c>
      <c r="E51" t="s">
        <v>53</v>
      </c>
      <c r="F51" t="s">
        <v>60</v>
      </c>
      <c r="G51">
        <v>1007687212</v>
      </c>
      <c r="I51" s="58"/>
      <c r="J51" s="39">
        <v>18.83</v>
      </c>
    </row>
    <row r="52" spans="1:13" ht="15">
      <c r="A52" s="57">
        <v>44974</v>
      </c>
      <c r="B52">
        <v>91000012560104</v>
      </c>
      <c r="D52">
        <v>10.7</v>
      </c>
      <c r="E52" t="s">
        <v>53</v>
      </c>
      <c r="F52" t="s">
        <v>60</v>
      </c>
      <c r="G52">
        <v>1007687212</v>
      </c>
      <c r="I52" s="58"/>
      <c r="K52" s="40">
        <v>10.7</v>
      </c>
      <c r="M52" t="s">
        <v>85</v>
      </c>
    </row>
    <row r="53" spans="1:13" ht="15">
      <c r="A53" s="57">
        <v>44981</v>
      </c>
      <c r="B53">
        <v>91000012478249</v>
      </c>
      <c r="D53">
        <v>1.22</v>
      </c>
      <c r="E53" t="s">
        <v>53</v>
      </c>
      <c r="F53" t="s">
        <v>60</v>
      </c>
      <c r="G53">
        <v>1007687212</v>
      </c>
      <c r="I53" s="58"/>
      <c r="K53" s="40">
        <v>1.22</v>
      </c>
      <c r="M53" t="s">
        <v>85</v>
      </c>
    </row>
    <row r="54" spans="1:12" s="60" customFormat="1" ht="15">
      <c r="A54" s="59">
        <v>44985</v>
      </c>
      <c r="B54" s="60">
        <v>4322</v>
      </c>
      <c r="D54" s="60">
        <v>0.03</v>
      </c>
      <c r="E54" s="60" t="s">
        <v>56</v>
      </c>
      <c r="F54" s="60" t="s">
        <v>57</v>
      </c>
      <c r="G54" s="60">
        <v>1007687212</v>
      </c>
      <c r="J54" s="60">
        <f>SUM(J51:J53)</f>
        <v>18.83</v>
      </c>
      <c r="K54" s="60">
        <f>SUM(K51:K53)</f>
        <v>11.92</v>
      </c>
      <c r="L54" s="41" t="s">
        <v>77</v>
      </c>
    </row>
    <row r="55" spans="1:10" ht="15">
      <c r="A55" s="57">
        <v>44988</v>
      </c>
      <c r="B55">
        <v>91000014860217</v>
      </c>
      <c r="D55">
        <v>9.14</v>
      </c>
      <c r="E55" t="s">
        <v>53</v>
      </c>
      <c r="F55" t="s">
        <v>60</v>
      </c>
      <c r="G55">
        <v>1007687212</v>
      </c>
      <c r="I55" s="58"/>
      <c r="J55" s="39">
        <v>9.14</v>
      </c>
    </row>
    <row r="56" spans="1:9" ht="15">
      <c r="A56" s="57">
        <v>44992</v>
      </c>
      <c r="B56">
        <v>122043484140100</v>
      </c>
      <c r="C56">
        <v>343</v>
      </c>
      <c r="E56" t="s">
        <v>48</v>
      </c>
      <c r="F56" t="s">
        <v>86</v>
      </c>
      <c r="G56">
        <v>1007687212</v>
      </c>
      <c r="H56" t="s">
        <v>88</v>
      </c>
      <c r="I56" s="58"/>
    </row>
    <row r="57" spans="1:8" ht="15">
      <c r="A57" s="57">
        <v>44993</v>
      </c>
      <c r="B57" t="s">
        <v>87</v>
      </c>
      <c r="C57">
        <v>81.75</v>
      </c>
      <c r="E57" t="s">
        <v>51</v>
      </c>
      <c r="F57" t="s">
        <v>52</v>
      </c>
      <c r="G57">
        <v>1007687212</v>
      </c>
      <c r="H57" t="s">
        <v>43</v>
      </c>
    </row>
    <row r="63" spans="3:4" ht="15">
      <c r="C63">
        <f>SUM(C11:C52)</f>
        <v>2595.4</v>
      </c>
      <c r="D63">
        <f>SUM(D2:D52)</f>
        <v>4199.8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3699B210B3744A6A1F5EA1A237C90" ma:contentTypeVersion="11" ma:contentTypeDescription="Create a new document." ma:contentTypeScope="" ma:versionID="9f65ce3ae5621daa49c3a86618452d88">
  <xsd:schema xmlns:xsd="http://www.w3.org/2001/XMLSchema" xmlns:xs="http://www.w3.org/2001/XMLSchema" xmlns:p="http://schemas.microsoft.com/office/2006/metadata/properties" xmlns:ns3="6310d5a0-4d82-4e0c-9aaf-cacbd190259c" xmlns:ns4="44242dd1-4d91-452a-bafc-0ac2ef64d0b3" targetNamespace="http://schemas.microsoft.com/office/2006/metadata/properties" ma:root="true" ma:fieldsID="3abb10e8e45b0227e8e298899647764a" ns3:_="" ns4:_="">
    <xsd:import namespace="6310d5a0-4d82-4e0c-9aaf-cacbd190259c"/>
    <xsd:import namespace="44242dd1-4d91-452a-bafc-0ac2ef64d0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0d5a0-4d82-4e0c-9aaf-cacbd1902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42dd1-4d91-452a-bafc-0ac2ef64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0BDA7-AA70-4E71-9BD4-53EAFA88D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0d5a0-4d82-4e0c-9aaf-cacbd190259c"/>
    <ds:schemaRef ds:uri="44242dd1-4d91-452a-bafc-0ac2ef64d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A2C9C9-EB4E-4E9F-BFC5-4268CF210AEE}">
  <ds:schemaRefs>
    <ds:schemaRef ds:uri="http://schemas.microsoft.com/office/2006/metadata/properties"/>
    <ds:schemaRef ds:uri="44242dd1-4d91-452a-bafc-0ac2ef64d0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310d5a0-4d82-4e0c-9aaf-cacbd190259c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361C30-6213-4C80-8A3F-5E4F1BED28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</dc:creator>
  <cp:keywords/>
  <dc:description/>
  <cp:lastModifiedBy>Ewell, Richard  - SOL</cp:lastModifiedBy>
  <cp:lastPrinted>2022-07-16T14:23:42Z</cp:lastPrinted>
  <dcterms:created xsi:type="dcterms:W3CDTF">2020-12-01T21:51:53Z</dcterms:created>
  <dcterms:modified xsi:type="dcterms:W3CDTF">2023-03-14T22:30:41Z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0x0101004853699B210B3744A6A1F5EA1A237C90</vt:lpwstr>
  </property>
</Properties>
</file>